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030" tabRatio="500"/>
  </bookViews>
  <sheets>
    <sheet name="Sheet1" sheetId="1" r:id="rId1"/>
  </sheets>
  <calcPr calcId="152511" iterate="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71" i="1" l="1"/>
  <c r="H71" i="1" s="1"/>
  <c r="F70" i="1"/>
  <c r="H70" i="1" s="1"/>
  <c r="F69" i="1"/>
  <c r="H69" i="1" s="1"/>
  <c r="D68" i="1"/>
  <c r="F68" i="1" s="1"/>
  <c r="H68" i="1" s="1"/>
  <c r="D67" i="1"/>
  <c r="F67" i="1" s="1"/>
  <c r="H67" i="1" s="1"/>
  <c r="D66" i="1"/>
  <c r="F66" i="1" s="1"/>
  <c r="H66" i="1" s="1"/>
  <c r="D65" i="1"/>
  <c r="F65" i="1" s="1"/>
  <c r="H65" i="1" s="1"/>
  <c r="F64" i="1"/>
  <c r="H64" i="1" s="1"/>
  <c r="D63" i="1"/>
  <c r="F63" i="1" s="1"/>
  <c r="H63" i="1" s="1"/>
  <c r="D62" i="1"/>
  <c r="F62" i="1" s="1"/>
  <c r="H62" i="1" s="1"/>
  <c r="D61" i="1"/>
  <c r="F61" i="1" s="1"/>
  <c r="H61" i="1" s="1"/>
  <c r="D60" i="1"/>
  <c r="F60" i="1" s="1"/>
  <c r="H60" i="1" s="1"/>
  <c r="F59" i="1"/>
  <c r="H59" i="1" s="1"/>
  <c r="D58" i="1"/>
  <c r="F58" i="1" s="1"/>
  <c r="H58" i="1" s="1"/>
  <c r="D57" i="1"/>
  <c r="F57" i="1" s="1"/>
  <c r="H57" i="1" s="1"/>
  <c r="D56" i="1"/>
  <c r="F56" i="1" s="1"/>
  <c r="H56" i="1" s="1"/>
  <c r="D55" i="1"/>
  <c r="F55" i="1" s="1"/>
  <c r="H55" i="1" s="1"/>
  <c r="E54" i="1"/>
  <c r="D54" i="1"/>
  <c r="F53" i="1"/>
  <c r="H53" i="1" s="1"/>
  <c r="F52" i="1"/>
  <c r="H52" i="1" s="1"/>
  <c r="F51" i="1"/>
  <c r="H51" i="1" s="1"/>
  <c r="E50" i="1"/>
  <c r="D50" i="1"/>
  <c r="F50" i="1" s="1"/>
  <c r="H50" i="1" s="1"/>
  <c r="F49" i="1"/>
  <c r="H49" i="1" s="1"/>
  <c r="F48" i="1"/>
  <c r="H48" i="1" s="1"/>
  <c r="F47" i="1"/>
  <c r="H47" i="1" s="1"/>
  <c r="D46" i="1"/>
  <c r="F46" i="1" s="1"/>
  <c r="H46" i="1" s="1"/>
  <c r="F45" i="1"/>
  <c r="H45" i="1" s="1"/>
  <c r="D44" i="1"/>
  <c r="F44" i="1" s="1"/>
  <c r="H44" i="1" s="1"/>
  <c r="D43" i="1"/>
  <c r="F43" i="1" s="1"/>
  <c r="H43" i="1" s="1"/>
  <c r="F42" i="1"/>
  <c r="H42" i="1" s="1"/>
  <c r="F41" i="1"/>
  <c r="H41" i="1" s="1"/>
  <c r="E40" i="1"/>
  <c r="D40" i="1"/>
  <c r="F39" i="1"/>
  <c r="H39" i="1" s="1"/>
  <c r="F38" i="1"/>
  <c r="H38" i="1" s="1"/>
  <c r="F37" i="1"/>
  <c r="H37" i="1" s="1"/>
  <c r="D36" i="1"/>
  <c r="F36" i="1" s="1"/>
  <c r="H36" i="1" s="1"/>
  <c r="D35" i="1"/>
  <c r="F35" i="1" s="1"/>
  <c r="H35" i="1" s="1"/>
  <c r="D34" i="1"/>
  <c r="F34" i="1" s="1"/>
  <c r="H34" i="1" s="1"/>
  <c r="F33" i="1"/>
  <c r="H33" i="1" s="1"/>
  <c r="D32" i="1"/>
  <c r="F32" i="1" s="1"/>
  <c r="H32" i="1" s="1"/>
  <c r="F31" i="1"/>
  <c r="H31" i="1" s="1"/>
  <c r="F30" i="1"/>
  <c r="H30" i="1" s="1"/>
  <c r="F29" i="1"/>
  <c r="H29" i="1" s="1"/>
  <c r="F28" i="1"/>
  <c r="H28" i="1" s="1"/>
  <c r="H27" i="1"/>
  <c r="F27" i="1"/>
  <c r="F26" i="1"/>
  <c r="H26" i="1" s="1"/>
  <c r="D25" i="1"/>
  <c r="F25" i="1" s="1"/>
  <c r="H25" i="1" s="1"/>
  <c r="D24" i="1"/>
  <c r="F24" i="1" s="1"/>
  <c r="H24" i="1" s="1"/>
  <c r="D23" i="1"/>
  <c r="F23" i="1" s="1"/>
  <c r="H23" i="1" s="1"/>
  <c r="F22" i="1"/>
  <c r="H22" i="1" s="1"/>
  <c r="D21" i="1"/>
  <c r="F21" i="1" s="1"/>
  <c r="H21" i="1" s="1"/>
  <c r="F20" i="1"/>
  <c r="H20" i="1" s="1"/>
  <c r="E19" i="1"/>
  <c r="D19" i="1"/>
  <c r="F19" i="1" s="1"/>
  <c r="H19" i="1" s="1"/>
  <c r="D18" i="1"/>
  <c r="F18" i="1" s="1"/>
  <c r="H18" i="1" s="1"/>
  <c r="F17" i="1"/>
  <c r="H17" i="1" s="1"/>
  <c r="D16" i="1"/>
  <c r="F16" i="1" s="1"/>
  <c r="H16" i="1" s="1"/>
  <c r="D15" i="1"/>
  <c r="F15" i="1" s="1"/>
  <c r="H15" i="1" s="1"/>
  <c r="D14" i="1"/>
  <c r="F14" i="1" s="1"/>
  <c r="H14" i="1" s="1"/>
  <c r="D13" i="1"/>
  <c r="F13" i="1" s="1"/>
  <c r="H13" i="1" s="1"/>
  <c r="D12" i="1"/>
  <c r="F12" i="1" s="1"/>
  <c r="H12" i="1" s="1"/>
  <c r="D11" i="1"/>
  <c r="F11" i="1" s="1"/>
  <c r="H11" i="1" s="1"/>
  <c r="D10" i="1"/>
  <c r="F10" i="1" s="1"/>
  <c r="H10" i="1" s="1"/>
  <c r="D9" i="1"/>
  <c r="F9" i="1" s="1"/>
  <c r="H9" i="1" s="1"/>
  <c r="D8" i="1"/>
  <c r="F8" i="1" s="1"/>
  <c r="H8" i="1" s="1"/>
  <c r="F7" i="1"/>
  <c r="H7" i="1" s="1"/>
  <c r="D6" i="1"/>
  <c r="F6" i="1" s="1"/>
  <c r="H6" i="1" s="1"/>
  <c r="D5" i="1"/>
  <c r="F5" i="1" s="1"/>
  <c r="H5" i="1" s="1"/>
  <c r="D4" i="1"/>
  <c r="F4" i="1" s="1"/>
  <c r="H4" i="1" s="1"/>
  <c r="D3" i="1"/>
  <c r="F3" i="1" s="1"/>
  <c r="H3" i="1" s="1"/>
  <c r="D73" i="1" l="1"/>
  <c r="F54" i="1"/>
  <c r="H54" i="1" s="1"/>
  <c r="F40" i="1"/>
  <c r="H40" i="1" s="1"/>
  <c r="H73" i="1" s="1"/>
  <c r="F73" i="1" l="1"/>
  <c r="H74" i="1"/>
</calcChain>
</file>

<file path=xl/sharedStrings.xml><?xml version="1.0" encoding="utf-8"?>
<sst xmlns="http://schemas.openxmlformats.org/spreadsheetml/2006/main" count="190" uniqueCount="130">
  <si>
    <t xml:space="preserve">SKU </t>
  </si>
  <si>
    <t>Series</t>
  </si>
  <si>
    <t>Name</t>
  </si>
  <si>
    <t>Quantity Boxed</t>
  </si>
  <si>
    <t>Quantity Unboxed</t>
  </si>
  <si>
    <t>0001</t>
  </si>
  <si>
    <t>Accessories</t>
  </si>
  <si>
    <t>Pencil Sharpener</t>
  </si>
  <si>
    <t>0004</t>
  </si>
  <si>
    <t>Lip Brush</t>
  </si>
  <si>
    <t>0015</t>
  </si>
  <si>
    <t>Powder Brush</t>
  </si>
  <si>
    <t>0016</t>
  </si>
  <si>
    <t>Blusher Brush</t>
  </si>
  <si>
    <t>0017</t>
  </si>
  <si>
    <t>Eye Shadow Brush</t>
  </si>
  <si>
    <t>0018</t>
  </si>
  <si>
    <t>Small Eye Shadow Brush</t>
  </si>
  <si>
    <t>0019</t>
  </si>
  <si>
    <t>Angled Eye Shadow Brush</t>
  </si>
  <si>
    <t>0020</t>
  </si>
  <si>
    <t>Foundation Brush</t>
  </si>
  <si>
    <t>0021</t>
  </si>
  <si>
    <t>Small Wooden Powder Brush</t>
  </si>
  <si>
    <t>0204</t>
  </si>
  <si>
    <t>I-shadow</t>
  </si>
  <si>
    <t>Blackberry Berry</t>
  </si>
  <si>
    <t>0206</t>
  </si>
  <si>
    <t>Laguna</t>
  </si>
  <si>
    <t xml:space="preserve">Aspen </t>
  </si>
  <si>
    <t>0210</t>
  </si>
  <si>
    <t>Provence</t>
  </si>
  <si>
    <t>0301</t>
  </si>
  <si>
    <t>I-glow</t>
  </si>
  <si>
    <t>Ice Pop</t>
  </si>
  <si>
    <t>0302</t>
  </si>
  <si>
    <t>Sirocco</t>
  </si>
  <si>
    <t>0303</t>
  </si>
  <si>
    <t>Coral Crush</t>
  </si>
  <si>
    <t>0305</t>
  </si>
  <si>
    <t>Aurora</t>
  </si>
  <si>
    <t>0401</t>
  </si>
  <si>
    <t>I-bronze</t>
  </si>
  <si>
    <t>Rio</t>
  </si>
  <si>
    <t>0501</t>
  </si>
  <si>
    <t>I-gloss</t>
  </si>
  <si>
    <t>Tickled Pink</t>
  </si>
  <si>
    <t>0502</t>
  </si>
  <si>
    <t>Honey Pot</t>
  </si>
  <si>
    <t>0504</t>
  </si>
  <si>
    <t>Moonstone</t>
  </si>
  <si>
    <t>0505</t>
  </si>
  <si>
    <t>Spice Berry</t>
  </si>
  <si>
    <t>0506</t>
  </si>
  <si>
    <t>Coconut Ice</t>
  </si>
  <si>
    <t>0507</t>
  </si>
  <si>
    <t>Raspberry Kiss</t>
  </si>
  <si>
    <t>0508</t>
  </si>
  <si>
    <t>Coral Candy</t>
  </si>
  <si>
    <t>0509</t>
  </si>
  <si>
    <t>Coral Blossom</t>
  </si>
  <si>
    <t>0510</t>
  </si>
  <si>
    <t>Cherry Pop</t>
  </si>
  <si>
    <t>0511</t>
  </si>
  <si>
    <t>Blondie</t>
  </si>
  <si>
    <t>0512</t>
  </si>
  <si>
    <t>Creme Caramel</t>
  </si>
  <si>
    <t>0751</t>
  </si>
  <si>
    <t>I-colour</t>
  </si>
  <si>
    <t>Twilight</t>
  </si>
  <si>
    <t>0752</t>
  </si>
  <si>
    <t>Cobalt</t>
  </si>
  <si>
    <t>0754</t>
  </si>
  <si>
    <t>Tourmaline</t>
  </si>
  <si>
    <t>0756</t>
  </si>
  <si>
    <t>Crystal Quartz</t>
  </si>
  <si>
    <t>0901</t>
  </si>
  <si>
    <t>I-fix</t>
  </si>
  <si>
    <t>Transparent</t>
  </si>
  <si>
    <t>0902</t>
  </si>
  <si>
    <t>I-groom</t>
  </si>
  <si>
    <t>Neutral</t>
  </si>
  <si>
    <t>0903</t>
  </si>
  <si>
    <t>Light</t>
  </si>
  <si>
    <t>I-prime</t>
  </si>
  <si>
    <t>I-tint</t>
  </si>
  <si>
    <t>Extra Light</t>
  </si>
  <si>
    <t>Medium</t>
  </si>
  <si>
    <t>Medium Dark</t>
  </si>
  <si>
    <t>I-flick</t>
  </si>
  <si>
    <t>Black</t>
  </si>
  <si>
    <t>I-smoulder</t>
  </si>
  <si>
    <t>Charcoal</t>
  </si>
  <si>
    <t>Ember</t>
  </si>
  <si>
    <t>Azure</t>
  </si>
  <si>
    <t>Olive</t>
  </si>
  <si>
    <t>1626</t>
  </si>
  <si>
    <t>Gold</t>
  </si>
  <si>
    <t>Chocolate</t>
  </si>
  <si>
    <t>Champagne</t>
  </si>
  <si>
    <t>Amethyst</t>
  </si>
  <si>
    <t>Sapphire</t>
  </si>
  <si>
    <t>I-flutter</t>
  </si>
  <si>
    <t>1810</t>
  </si>
  <si>
    <t>I-perfection</t>
  </si>
  <si>
    <t>Nougat</t>
  </si>
  <si>
    <t>1811</t>
  </si>
  <si>
    <t>Latte</t>
  </si>
  <si>
    <t>1814</t>
  </si>
  <si>
    <t>Cappuccino</t>
  </si>
  <si>
    <t>1815</t>
  </si>
  <si>
    <t>Caramel</t>
  </si>
  <si>
    <t>I-conceal</t>
  </si>
  <si>
    <t xml:space="preserve">Medium </t>
  </si>
  <si>
    <t>Dark</t>
  </si>
  <si>
    <t>2402</t>
  </si>
  <si>
    <t>I-open</t>
  </si>
  <si>
    <t>I-gel</t>
  </si>
  <si>
    <t>Multi</t>
  </si>
  <si>
    <t>Bronze</t>
  </si>
  <si>
    <t>Eye Shadow Palette</t>
  </si>
  <si>
    <t>9059</t>
  </si>
  <si>
    <t>I-crayon</t>
  </si>
  <si>
    <t>Apricot Sundae</t>
  </si>
  <si>
    <t>Pink Fancy</t>
  </si>
  <si>
    <t>9060</t>
  </si>
  <si>
    <t>Brown Sugar</t>
  </si>
  <si>
    <t xml:space="preserve">Line RRP </t>
  </si>
  <si>
    <t xml:space="preserve">RRP </t>
  </si>
  <si>
    <t>Total Units
boxed &amp; 
Unboxed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</si>
</sst>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EA75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11111"/>
        <bgColor rgb="FF000000"/>
      </patternFill>
    </fill>
    <fill>
      <patternFill patternType="solid">
        <fgColor rgb="FF3465A4"/>
        <bgColor rgb="FF3366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1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49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 wrapText="1"/>
    </xf>
    <xf numFmtId="164" fontId="1" fillId="0" borderId="0" xfId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780373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A7500"/>
      <rgbColor rgb="FF3465A4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62667</xdr:colOff>
      <xdr:row>73</xdr:row>
      <xdr:rowOff>80213</xdr:rowOff>
    </xdr:from>
    <xdr:to>
      <xdr:col>3</xdr:col>
      <xdr:colOff>882317</xdr:colOff>
      <xdr:row>112</xdr:row>
      <xdr:rowOff>116973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723980" y="12778123"/>
          <a:ext cx="6293181" cy="4719887"/>
        </a:xfrm>
        <a:prstGeom prst="rect">
          <a:avLst/>
        </a:prstGeom>
      </xdr:spPr>
    </xdr:pic>
    <xdr:clientData/>
  </xdr:twoCellAnchor>
  <xdr:twoCellAnchor editAs="oneCell">
    <xdr:from>
      <xdr:col>3</xdr:col>
      <xdr:colOff>874405</xdr:colOff>
      <xdr:row>73</xdr:row>
      <xdr:rowOff>29687</xdr:rowOff>
    </xdr:from>
    <xdr:to>
      <xdr:col>9</xdr:col>
      <xdr:colOff>180081</xdr:colOff>
      <xdr:row>112</xdr:row>
      <xdr:rowOff>66446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987995" y="12727597"/>
          <a:ext cx="6293180" cy="4719886"/>
        </a:xfrm>
        <a:prstGeom prst="rect">
          <a:avLst/>
        </a:prstGeom>
      </xdr:spPr>
    </xdr:pic>
    <xdr:clientData/>
  </xdr:twoCellAnchor>
  <xdr:twoCellAnchor editAs="oneCell">
    <xdr:from>
      <xdr:col>9</xdr:col>
      <xdr:colOff>220580</xdr:colOff>
      <xdr:row>72</xdr:row>
      <xdr:rowOff>159637</xdr:rowOff>
    </xdr:from>
    <xdr:to>
      <xdr:col>15</xdr:col>
      <xdr:colOff>308308</xdr:colOff>
      <xdr:row>112</xdr:row>
      <xdr:rowOff>35975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748380" y="12987889"/>
          <a:ext cx="6293180" cy="4719886"/>
        </a:xfrm>
        <a:prstGeom prst="rect">
          <a:avLst/>
        </a:prstGeom>
      </xdr:spPr>
    </xdr:pic>
    <xdr:clientData/>
  </xdr:twoCellAnchor>
  <xdr:twoCellAnchor editAs="oneCell">
    <xdr:from>
      <xdr:col>15</xdr:col>
      <xdr:colOff>391027</xdr:colOff>
      <xdr:row>72</xdr:row>
      <xdr:rowOff>129096</xdr:rowOff>
    </xdr:from>
    <xdr:to>
      <xdr:col>23</xdr:col>
      <xdr:colOff>232671</xdr:colOff>
      <xdr:row>110</xdr:row>
      <xdr:rowOff>50951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337632" y="12170701"/>
          <a:ext cx="6017855" cy="601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4"/>
  <sheetViews>
    <sheetView tabSelected="1" zoomScale="95" zoomScaleNormal="95" workbookViewId="0">
      <pane ySplit="2" topLeftCell="A3" activePane="bottomLeft" state="frozen"/>
      <selection activeCell="H1" sqref="H1"/>
      <selection pane="bottomLeft" activeCell="I1" sqref="I1:I1048576"/>
    </sheetView>
  </sheetViews>
  <sheetFormatPr defaultColWidth="11.5703125" defaultRowHeight="12.75" x14ac:dyDescent="0.2"/>
  <cols>
    <col min="1" max="1" width="9.85546875" style="1" customWidth="1"/>
    <col min="2" max="2" width="18" customWidth="1"/>
    <col min="3" max="3" width="30.5703125" customWidth="1"/>
    <col min="4" max="4" width="19" style="2" customWidth="1"/>
    <col min="5" max="5" width="16.140625" style="2" customWidth="1"/>
    <col min="6" max="6" width="10.7109375" style="2" customWidth="1"/>
    <col min="7" max="7" width="8.140625" style="2" customWidth="1"/>
    <col min="8" max="8" width="15.85546875" style="12" customWidth="1"/>
  </cols>
  <sheetData>
    <row r="2" spans="1:8" ht="51" customHeight="1" x14ac:dyDescent="0.2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11" t="s">
        <v>129</v>
      </c>
      <c r="G2" s="6" t="s">
        <v>128</v>
      </c>
      <c r="H2" s="12" t="s">
        <v>127</v>
      </c>
    </row>
    <row r="3" spans="1:8" x14ac:dyDescent="0.2">
      <c r="A3" s="7" t="s">
        <v>5</v>
      </c>
      <c r="B3" t="s">
        <v>6</v>
      </c>
      <c r="C3" t="s">
        <v>7</v>
      </c>
      <c r="D3" s="2">
        <f>96+804</f>
        <v>900</v>
      </c>
      <c r="F3" s="2">
        <f t="shared" ref="F3:F34" si="0">D3+E3</f>
        <v>900</v>
      </c>
      <c r="G3" s="8">
        <v>6.5</v>
      </c>
      <c r="H3" s="12">
        <f t="shared" ref="H3:H34" si="1">G3*F3</f>
        <v>5850</v>
      </c>
    </row>
    <row r="4" spans="1:8" x14ac:dyDescent="0.2">
      <c r="A4" s="7" t="s">
        <v>8</v>
      </c>
      <c r="B4" t="s">
        <v>6</v>
      </c>
      <c r="C4" t="s">
        <v>9</v>
      </c>
      <c r="D4" s="2">
        <f>197</f>
        <v>197</v>
      </c>
      <c r="E4" s="2">
        <v>3</v>
      </c>
      <c r="F4" s="2">
        <f t="shared" si="0"/>
        <v>200</v>
      </c>
      <c r="G4" s="8">
        <v>17.5</v>
      </c>
      <c r="H4" s="12">
        <f t="shared" si="1"/>
        <v>3500</v>
      </c>
    </row>
    <row r="5" spans="1:8" x14ac:dyDescent="0.2">
      <c r="A5" s="7" t="s">
        <v>10</v>
      </c>
      <c r="B5" t="s">
        <v>6</v>
      </c>
      <c r="C5" t="s">
        <v>11</v>
      </c>
      <c r="D5" s="2">
        <f>200+190</f>
        <v>390</v>
      </c>
      <c r="F5" s="2">
        <f t="shared" si="0"/>
        <v>390</v>
      </c>
      <c r="G5" s="8">
        <v>31.5</v>
      </c>
      <c r="H5" s="12">
        <f t="shared" si="1"/>
        <v>12285</v>
      </c>
    </row>
    <row r="6" spans="1:8" x14ac:dyDescent="0.2">
      <c r="A6" s="7" t="s">
        <v>12</v>
      </c>
      <c r="B6" t="s">
        <v>6</v>
      </c>
      <c r="C6" t="s">
        <v>13</v>
      </c>
      <c r="D6" s="2">
        <f>47+400</f>
        <v>447</v>
      </c>
      <c r="E6" s="2">
        <v>31</v>
      </c>
      <c r="F6" s="2">
        <f t="shared" si="0"/>
        <v>478</v>
      </c>
      <c r="G6" s="8">
        <v>30.5</v>
      </c>
      <c r="H6" s="12">
        <f t="shared" si="1"/>
        <v>14579</v>
      </c>
    </row>
    <row r="7" spans="1:8" x14ac:dyDescent="0.2">
      <c r="A7" s="7" t="s">
        <v>14</v>
      </c>
      <c r="B7" t="s">
        <v>6</v>
      </c>
      <c r="C7" t="s">
        <v>15</v>
      </c>
      <c r="D7" s="2">
        <v>473</v>
      </c>
      <c r="F7" s="2">
        <f t="shared" si="0"/>
        <v>473</v>
      </c>
      <c r="G7" s="8">
        <v>24.5</v>
      </c>
      <c r="H7" s="12">
        <f t="shared" si="1"/>
        <v>11588.5</v>
      </c>
    </row>
    <row r="8" spans="1:8" x14ac:dyDescent="0.2">
      <c r="A8" s="7" t="s">
        <v>16</v>
      </c>
      <c r="B8" t="s">
        <v>6</v>
      </c>
      <c r="C8" t="s">
        <v>17</v>
      </c>
      <c r="D8" s="2">
        <f>231+500</f>
        <v>731</v>
      </c>
      <c r="F8" s="2">
        <f t="shared" si="0"/>
        <v>731</v>
      </c>
      <c r="G8" s="8">
        <v>24.5</v>
      </c>
      <c r="H8" s="12">
        <f t="shared" si="1"/>
        <v>17909.5</v>
      </c>
    </row>
    <row r="9" spans="1:8" x14ac:dyDescent="0.2">
      <c r="A9" s="7" t="s">
        <v>18</v>
      </c>
      <c r="B9" t="s">
        <v>6</v>
      </c>
      <c r="C9" t="s">
        <v>19</v>
      </c>
      <c r="D9" s="2">
        <f>650+224</f>
        <v>874</v>
      </c>
      <c r="F9" s="2">
        <f t="shared" si="0"/>
        <v>874</v>
      </c>
      <c r="G9" s="8">
        <v>22.5</v>
      </c>
      <c r="H9" s="12">
        <f t="shared" si="1"/>
        <v>19665</v>
      </c>
    </row>
    <row r="10" spans="1:8" x14ac:dyDescent="0.2">
      <c r="A10" s="7" t="s">
        <v>20</v>
      </c>
      <c r="B10" t="s">
        <v>6</v>
      </c>
      <c r="C10" t="s">
        <v>21</v>
      </c>
      <c r="D10" s="2">
        <f>119+85+135</f>
        <v>339</v>
      </c>
      <c r="F10" s="2">
        <f t="shared" si="0"/>
        <v>339</v>
      </c>
      <c r="G10" s="8">
        <v>27.5</v>
      </c>
      <c r="H10" s="12">
        <f t="shared" si="1"/>
        <v>9322.5</v>
      </c>
    </row>
    <row r="11" spans="1:8" x14ac:dyDescent="0.2">
      <c r="A11" s="7" t="s">
        <v>22</v>
      </c>
      <c r="B11" t="s">
        <v>6</v>
      </c>
      <c r="C11" t="s">
        <v>23</v>
      </c>
      <c r="D11" s="2">
        <f>333+570+480+480</f>
        <v>1863</v>
      </c>
      <c r="E11" s="2">
        <v>148</v>
      </c>
      <c r="F11" s="2">
        <f t="shared" si="0"/>
        <v>2011</v>
      </c>
      <c r="G11" s="8">
        <v>15</v>
      </c>
      <c r="H11" s="12">
        <f t="shared" si="1"/>
        <v>30165</v>
      </c>
    </row>
    <row r="12" spans="1:8" x14ac:dyDescent="0.2">
      <c r="A12" s="7" t="s">
        <v>24</v>
      </c>
      <c r="B12" t="s">
        <v>25</v>
      </c>
      <c r="C12" t="s">
        <v>26</v>
      </c>
      <c r="D12" s="2">
        <f>173+1332</f>
        <v>1505</v>
      </c>
      <c r="E12" s="2">
        <v>5</v>
      </c>
      <c r="F12" s="2">
        <f t="shared" si="0"/>
        <v>1510</v>
      </c>
      <c r="G12" s="8">
        <v>23.5</v>
      </c>
      <c r="H12" s="12">
        <f t="shared" si="1"/>
        <v>35485</v>
      </c>
    </row>
    <row r="13" spans="1:8" x14ac:dyDescent="0.2">
      <c r="A13" s="7" t="s">
        <v>27</v>
      </c>
      <c r="B13" t="s">
        <v>25</v>
      </c>
      <c r="C13" t="s">
        <v>28</v>
      </c>
      <c r="D13" s="2">
        <f>177+516</f>
        <v>693</v>
      </c>
      <c r="F13" s="2">
        <f t="shared" si="0"/>
        <v>693</v>
      </c>
      <c r="G13" s="8">
        <v>23.5</v>
      </c>
      <c r="H13" s="12">
        <f t="shared" si="1"/>
        <v>16285.5</v>
      </c>
    </row>
    <row r="14" spans="1:8" x14ac:dyDescent="0.2">
      <c r="A14" s="7" t="s">
        <v>27</v>
      </c>
      <c r="B14" t="s">
        <v>25</v>
      </c>
      <c r="C14" t="s">
        <v>29</v>
      </c>
      <c r="D14" s="2">
        <f>220+608</f>
        <v>828</v>
      </c>
      <c r="E14" s="2">
        <v>7</v>
      </c>
      <c r="F14" s="2">
        <f t="shared" si="0"/>
        <v>835</v>
      </c>
      <c r="G14" s="8">
        <v>23.5</v>
      </c>
      <c r="H14" s="12">
        <f t="shared" si="1"/>
        <v>19622.5</v>
      </c>
    </row>
    <row r="15" spans="1:8" x14ac:dyDescent="0.2">
      <c r="A15" s="7" t="s">
        <v>30</v>
      </c>
      <c r="B15" t="s">
        <v>25</v>
      </c>
      <c r="C15" t="s">
        <v>31</v>
      </c>
      <c r="D15" s="2">
        <f>150+192</f>
        <v>342</v>
      </c>
      <c r="E15" s="2">
        <v>3</v>
      </c>
      <c r="F15" s="2">
        <f t="shared" si="0"/>
        <v>345</v>
      </c>
      <c r="G15" s="8">
        <v>23.5</v>
      </c>
      <c r="H15" s="12">
        <f t="shared" si="1"/>
        <v>8107.5</v>
      </c>
    </row>
    <row r="16" spans="1:8" x14ac:dyDescent="0.2">
      <c r="A16" s="7" t="s">
        <v>32</v>
      </c>
      <c r="B16" t="s">
        <v>33</v>
      </c>
      <c r="C16" t="s">
        <v>34</v>
      </c>
      <c r="D16" s="2">
        <f>38+1215+105</f>
        <v>1358</v>
      </c>
      <c r="F16" s="2">
        <f t="shared" si="0"/>
        <v>1358</v>
      </c>
      <c r="G16" s="8">
        <v>27.5</v>
      </c>
      <c r="H16" s="12">
        <f t="shared" si="1"/>
        <v>37345</v>
      </c>
    </row>
    <row r="17" spans="1:8" x14ac:dyDescent="0.2">
      <c r="A17" s="7" t="s">
        <v>35</v>
      </c>
      <c r="B17" t="s">
        <v>33</v>
      </c>
      <c r="C17" t="s">
        <v>36</v>
      </c>
      <c r="D17" s="2">
        <v>0</v>
      </c>
      <c r="F17" s="2">
        <f t="shared" si="0"/>
        <v>0</v>
      </c>
      <c r="G17" s="8">
        <v>27.5</v>
      </c>
      <c r="H17" s="12">
        <f t="shared" si="1"/>
        <v>0</v>
      </c>
    </row>
    <row r="18" spans="1:8" x14ac:dyDescent="0.2">
      <c r="A18" s="7" t="s">
        <v>37</v>
      </c>
      <c r="B18" t="s">
        <v>33</v>
      </c>
      <c r="C18" t="s">
        <v>38</v>
      </c>
      <c r="D18" s="2">
        <f>143+540</f>
        <v>683</v>
      </c>
      <c r="F18" s="2">
        <f t="shared" si="0"/>
        <v>683</v>
      </c>
      <c r="G18" s="8">
        <v>27.5</v>
      </c>
      <c r="H18" s="12">
        <f t="shared" si="1"/>
        <v>18782.5</v>
      </c>
    </row>
    <row r="19" spans="1:8" x14ac:dyDescent="0.2">
      <c r="A19" s="7" t="s">
        <v>39</v>
      </c>
      <c r="B19" t="s">
        <v>33</v>
      </c>
      <c r="C19" t="s">
        <v>40</v>
      </c>
      <c r="D19" s="2">
        <f>136+239+240</f>
        <v>615</v>
      </c>
      <c r="E19" s="2">
        <f>720+840</f>
        <v>1560</v>
      </c>
      <c r="F19" s="2">
        <f t="shared" si="0"/>
        <v>2175</v>
      </c>
      <c r="G19" s="8">
        <v>27.5</v>
      </c>
      <c r="H19" s="12">
        <f t="shared" si="1"/>
        <v>59812.5</v>
      </c>
    </row>
    <row r="20" spans="1:8" x14ac:dyDescent="0.2">
      <c r="A20" s="7" t="s">
        <v>41</v>
      </c>
      <c r="B20" t="s">
        <v>42</v>
      </c>
      <c r="C20" t="s">
        <v>43</v>
      </c>
      <c r="D20" s="2">
        <v>0</v>
      </c>
      <c r="F20" s="2">
        <f t="shared" si="0"/>
        <v>0</v>
      </c>
      <c r="G20" s="8">
        <v>27.5</v>
      </c>
      <c r="H20" s="12">
        <f t="shared" si="1"/>
        <v>0</v>
      </c>
    </row>
    <row r="21" spans="1:8" x14ac:dyDescent="0.2">
      <c r="A21" s="7" t="s">
        <v>44</v>
      </c>
      <c r="B21" t="s">
        <v>45</v>
      </c>
      <c r="C21" t="s">
        <v>46</v>
      </c>
      <c r="D21" s="2">
        <f>132+120</f>
        <v>252</v>
      </c>
      <c r="F21" s="2">
        <f t="shared" si="0"/>
        <v>252</v>
      </c>
      <c r="G21" s="8">
        <v>19</v>
      </c>
      <c r="H21" s="12">
        <f t="shared" si="1"/>
        <v>4788</v>
      </c>
    </row>
    <row r="22" spans="1:8" x14ac:dyDescent="0.2">
      <c r="A22" s="7" t="s">
        <v>47</v>
      </c>
      <c r="B22" t="s">
        <v>45</v>
      </c>
      <c r="C22" t="s">
        <v>48</v>
      </c>
      <c r="D22" s="2">
        <v>0</v>
      </c>
      <c r="F22" s="2">
        <f t="shared" si="0"/>
        <v>0</v>
      </c>
      <c r="G22" s="8">
        <v>19</v>
      </c>
      <c r="H22" s="12">
        <f t="shared" si="1"/>
        <v>0</v>
      </c>
    </row>
    <row r="23" spans="1:8" x14ac:dyDescent="0.2">
      <c r="A23" s="7" t="s">
        <v>49</v>
      </c>
      <c r="B23" t="s">
        <v>45</v>
      </c>
      <c r="C23" t="s">
        <v>50</v>
      </c>
      <c r="D23" s="2">
        <f>15</f>
        <v>15</v>
      </c>
      <c r="F23" s="2">
        <f t="shared" si="0"/>
        <v>15</v>
      </c>
      <c r="G23" s="8">
        <v>19</v>
      </c>
      <c r="H23" s="12">
        <f t="shared" si="1"/>
        <v>285</v>
      </c>
    </row>
    <row r="24" spans="1:8" x14ac:dyDescent="0.2">
      <c r="A24" s="7" t="s">
        <v>51</v>
      </c>
      <c r="B24" t="s">
        <v>45</v>
      </c>
      <c r="C24" t="s">
        <v>52</v>
      </c>
      <c r="D24" s="2">
        <f>80+684+342</f>
        <v>1106</v>
      </c>
      <c r="F24" s="2">
        <f t="shared" si="0"/>
        <v>1106</v>
      </c>
      <c r="G24" s="8">
        <v>19</v>
      </c>
      <c r="H24" s="12">
        <f t="shared" si="1"/>
        <v>21014</v>
      </c>
    </row>
    <row r="25" spans="1:8" x14ac:dyDescent="0.2">
      <c r="A25" s="7" t="s">
        <v>53</v>
      </c>
      <c r="B25" t="s">
        <v>45</v>
      </c>
      <c r="C25" t="s">
        <v>54</v>
      </c>
      <c r="D25" s="2">
        <f>9</f>
        <v>9</v>
      </c>
      <c r="E25" s="2">
        <v>2</v>
      </c>
      <c r="F25" s="2">
        <f t="shared" si="0"/>
        <v>11</v>
      </c>
      <c r="G25" s="8">
        <v>19</v>
      </c>
      <c r="H25" s="12">
        <f t="shared" si="1"/>
        <v>209</v>
      </c>
    </row>
    <row r="26" spans="1:8" x14ac:dyDescent="0.2">
      <c r="A26" s="7" t="s">
        <v>55</v>
      </c>
      <c r="B26" t="s">
        <v>45</v>
      </c>
      <c r="C26" t="s">
        <v>56</v>
      </c>
      <c r="D26" s="2">
        <v>0</v>
      </c>
      <c r="F26" s="2">
        <f t="shared" si="0"/>
        <v>0</v>
      </c>
      <c r="G26" s="8">
        <v>19</v>
      </c>
      <c r="H26" s="12">
        <f t="shared" si="1"/>
        <v>0</v>
      </c>
    </row>
    <row r="27" spans="1:8" x14ac:dyDescent="0.2">
      <c r="A27" s="7" t="s">
        <v>57</v>
      </c>
      <c r="B27" t="s">
        <v>45</v>
      </c>
      <c r="C27" t="s">
        <v>58</v>
      </c>
      <c r="D27" s="2">
        <v>0</v>
      </c>
      <c r="F27" s="2">
        <f t="shared" si="0"/>
        <v>0</v>
      </c>
      <c r="G27" s="8">
        <v>19</v>
      </c>
      <c r="H27" s="12">
        <f t="shared" si="1"/>
        <v>0</v>
      </c>
    </row>
    <row r="28" spans="1:8" x14ac:dyDescent="0.2">
      <c r="A28" s="7" t="s">
        <v>59</v>
      </c>
      <c r="B28" t="s">
        <v>45</v>
      </c>
      <c r="C28" t="s">
        <v>60</v>
      </c>
      <c r="D28" s="2">
        <v>230</v>
      </c>
      <c r="E28" s="2">
        <v>7</v>
      </c>
      <c r="F28" s="2">
        <f t="shared" si="0"/>
        <v>237</v>
      </c>
      <c r="G28" s="8">
        <v>19</v>
      </c>
      <c r="H28" s="12">
        <f t="shared" si="1"/>
        <v>4503</v>
      </c>
    </row>
    <row r="29" spans="1:8" x14ac:dyDescent="0.2">
      <c r="A29" s="7" t="s">
        <v>61</v>
      </c>
      <c r="B29" t="s">
        <v>45</v>
      </c>
      <c r="C29" t="s">
        <v>62</v>
      </c>
      <c r="D29" s="2">
        <v>216</v>
      </c>
      <c r="F29" s="2">
        <f t="shared" si="0"/>
        <v>216</v>
      </c>
      <c r="G29" s="8">
        <v>19</v>
      </c>
      <c r="H29" s="12">
        <f t="shared" si="1"/>
        <v>4104</v>
      </c>
    </row>
    <row r="30" spans="1:8" x14ac:dyDescent="0.2">
      <c r="A30" s="7" t="s">
        <v>63</v>
      </c>
      <c r="B30" t="s">
        <v>45</v>
      </c>
      <c r="C30" t="s">
        <v>64</v>
      </c>
      <c r="D30" s="2">
        <v>134</v>
      </c>
      <c r="E30" s="2">
        <v>3</v>
      </c>
      <c r="F30" s="2">
        <f t="shared" si="0"/>
        <v>137</v>
      </c>
      <c r="G30" s="8">
        <v>19</v>
      </c>
      <c r="H30" s="12">
        <f t="shared" si="1"/>
        <v>2603</v>
      </c>
    </row>
    <row r="31" spans="1:8" x14ac:dyDescent="0.2">
      <c r="A31" s="7" t="s">
        <v>65</v>
      </c>
      <c r="B31" t="s">
        <v>45</v>
      </c>
      <c r="C31" t="s">
        <v>66</v>
      </c>
      <c r="D31" s="2">
        <v>281</v>
      </c>
      <c r="F31" s="2">
        <f t="shared" si="0"/>
        <v>281</v>
      </c>
      <c r="G31" s="8">
        <v>19</v>
      </c>
      <c r="H31" s="12">
        <f t="shared" si="1"/>
        <v>5339</v>
      </c>
    </row>
    <row r="32" spans="1:8" x14ac:dyDescent="0.2">
      <c r="A32" s="7" t="s">
        <v>67</v>
      </c>
      <c r="B32" t="s">
        <v>68</v>
      </c>
      <c r="C32" t="s">
        <v>69</v>
      </c>
      <c r="D32" s="2">
        <f>337+2143</f>
        <v>2480</v>
      </c>
      <c r="E32" s="2">
        <v>38</v>
      </c>
      <c r="F32" s="2">
        <f t="shared" si="0"/>
        <v>2518</v>
      </c>
      <c r="G32" s="8">
        <v>16</v>
      </c>
      <c r="H32" s="12">
        <f t="shared" si="1"/>
        <v>40288</v>
      </c>
    </row>
    <row r="33" spans="1:8" x14ac:dyDescent="0.2">
      <c r="A33" s="7" t="s">
        <v>70</v>
      </c>
      <c r="B33" t="s">
        <v>68</v>
      </c>
      <c r="C33" t="s">
        <v>71</v>
      </c>
      <c r="D33" s="2">
        <v>83</v>
      </c>
      <c r="F33" s="2">
        <f t="shared" si="0"/>
        <v>83</v>
      </c>
      <c r="G33" s="8">
        <v>16</v>
      </c>
      <c r="H33" s="12">
        <f t="shared" si="1"/>
        <v>1328</v>
      </c>
    </row>
    <row r="34" spans="1:8" x14ac:dyDescent="0.2">
      <c r="A34" s="7" t="s">
        <v>72</v>
      </c>
      <c r="B34" t="s">
        <v>68</v>
      </c>
      <c r="C34" t="s">
        <v>73</v>
      </c>
      <c r="D34" s="2">
        <f>190+1296</f>
        <v>1486</v>
      </c>
      <c r="E34" s="2">
        <v>52</v>
      </c>
      <c r="F34" s="2">
        <f t="shared" si="0"/>
        <v>1538</v>
      </c>
      <c r="G34" s="8">
        <v>16</v>
      </c>
      <c r="H34" s="12">
        <f t="shared" si="1"/>
        <v>24608</v>
      </c>
    </row>
    <row r="35" spans="1:8" x14ac:dyDescent="0.2">
      <c r="A35" s="7" t="s">
        <v>74</v>
      </c>
      <c r="B35" t="s">
        <v>68</v>
      </c>
      <c r="C35" t="s">
        <v>75</v>
      </c>
      <c r="D35" s="2">
        <f>138+1279+144</f>
        <v>1561</v>
      </c>
      <c r="E35" s="2">
        <v>36</v>
      </c>
      <c r="F35" s="2">
        <f t="shared" ref="F35:F66" si="2">D35+E35</f>
        <v>1597</v>
      </c>
      <c r="G35" s="8">
        <v>16</v>
      </c>
      <c r="H35" s="12">
        <f t="shared" ref="H35:H66" si="3">G35*F35</f>
        <v>25552</v>
      </c>
    </row>
    <row r="36" spans="1:8" x14ac:dyDescent="0.2">
      <c r="A36" s="7" t="s">
        <v>76</v>
      </c>
      <c r="B36" t="s">
        <v>77</v>
      </c>
      <c r="C36" t="s">
        <v>78</v>
      </c>
      <c r="D36" s="2">
        <f>234+200</f>
        <v>434</v>
      </c>
      <c r="F36" s="2">
        <f t="shared" si="2"/>
        <v>434</v>
      </c>
      <c r="G36" s="8">
        <v>16.5</v>
      </c>
      <c r="H36" s="12">
        <f t="shared" si="3"/>
        <v>7161</v>
      </c>
    </row>
    <row r="37" spans="1:8" x14ac:dyDescent="0.2">
      <c r="A37" s="7" t="s">
        <v>79</v>
      </c>
      <c r="B37" t="s">
        <v>80</v>
      </c>
      <c r="C37" t="s">
        <v>81</v>
      </c>
      <c r="D37" s="2">
        <v>0</v>
      </c>
      <c r="E37" s="2">
        <v>4</v>
      </c>
      <c r="F37" s="2">
        <f t="shared" si="2"/>
        <v>4</v>
      </c>
      <c r="G37" s="8">
        <v>20.5</v>
      </c>
      <c r="H37" s="12">
        <f t="shared" si="3"/>
        <v>82</v>
      </c>
    </row>
    <row r="38" spans="1:8" x14ac:dyDescent="0.2">
      <c r="A38" s="7" t="s">
        <v>82</v>
      </c>
      <c r="B38" t="s">
        <v>80</v>
      </c>
      <c r="C38" t="s">
        <v>83</v>
      </c>
      <c r="D38" s="2">
        <v>84</v>
      </c>
      <c r="F38" s="2">
        <f t="shared" si="2"/>
        <v>84</v>
      </c>
      <c r="G38" s="8">
        <v>20.5</v>
      </c>
      <c r="H38" s="12">
        <f t="shared" si="3"/>
        <v>1722</v>
      </c>
    </row>
    <row r="39" spans="1:8" x14ac:dyDescent="0.2">
      <c r="A39" s="7">
        <v>1201</v>
      </c>
      <c r="B39" t="s">
        <v>84</v>
      </c>
      <c r="C39" t="s">
        <v>78</v>
      </c>
      <c r="D39" s="2">
        <v>192</v>
      </c>
      <c r="E39" s="2">
        <v>502</v>
      </c>
      <c r="F39" s="2">
        <f t="shared" si="2"/>
        <v>694</v>
      </c>
      <c r="G39" s="8">
        <v>31.5</v>
      </c>
      <c r="H39" s="12">
        <f t="shared" si="3"/>
        <v>21861</v>
      </c>
    </row>
    <row r="40" spans="1:8" x14ac:dyDescent="0.2">
      <c r="A40" s="7">
        <v>1330</v>
      </c>
      <c r="B40" t="s">
        <v>85</v>
      </c>
      <c r="C40" t="s">
        <v>86</v>
      </c>
      <c r="D40" s="2">
        <f>65+1056+120</f>
        <v>1241</v>
      </c>
      <c r="E40" s="2">
        <f>70+70</f>
        <v>140</v>
      </c>
      <c r="F40" s="2">
        <f t="shared" si="2"/>
        <v>1381</v>
      </c>
      <c r="G40" s="8">
        <v>31.5</v>
      </c>
      <c r="H40" s="12">
        <f t="shared" si="3"/>
        <v>43501.5</v>
      </c>
    </row>
    <row r="41" spans="1:8" x14ac:dyDescent="0.2">
      <c r="A41" s="7">
        <v>1331</v>
      </c>
      <c r="B41" t="s">
        <v>85</v>
      </c>
      <c r="C41" t="s">
        <v>83</v>
      </c>
      <c r="D41" s="2">
        <v>0</v>
      </c>
      <c r="E41" s="2">
        <v>0</v>
      </c>
      <c r="F41" s="2">
        <f t="shared" si="2"/>
        <v>0</v>
      </c>
      <c r="G41" s="8">
        <v>31.5</v>
      </c>
      <c r="H41" s="12">
        <f t="shared" si="3"/>
        <v>0</v>
      </c>
    </row>
    <row r="42" spans="1:8" x14ac:dyDescent="0.2">
      <c r="A42" s="7">
        <v>1332</v>
      </c>
      <c r="B42" t="s">
        <v>85</v>
      </c>
      <c r="C42" t="s">
        <v>87</v>
      </c>
      <c r="D42" s="2">
        <v>0</v>
      </c>
      <c r="F42" s="2">
        <f t="shared" si="2"/>
        <v>0</v>
      </c>
      <c r="G42" s="8">
        <v>31.5</v>
      </c>
      <c r="H42" s="12">
        <f t="shared" si="3"/>
        <v>0</v>
      </c>
    </row>
    <row r="43" spans="1:8" x14ac:dyDescent="0.2">
      <c r="A43" s="7">
        <v>1333</v>
      </c>
      <c r="B43" t="s">
        <v>85</v>
      </c>
      <c r="C43" t="s">
        <v>88</v>
      </c>
      <c r="D43" s="2">
        <f>6+278</f>
        <v>284</v>
      </c>
      <c r="F43" s="2">
        <f t="shared" si="2"/>
        <v>284</v>
      </c>
      <c r="G43" s="8">
        <v>31.5</v>
      </c>
      <c r="H43" s="12">
        <f t="shared" si="3"/>
        <v>8946</v>
      </c>
    </row>
    <row r="44" spans="1:8" x14ac:dyDescent="0.2">
      <c r="A44" s="7">
        <v>1401</v>
      </c>
      <c r="B44" t="s">
        <v>89</v>
      </c>
      <c r="C44" t="s">
        <v>90</v>
      </c>
      <c r="D44" s="2">
        <f>279+200+840</f>
        <v>1319</v>
      </c>
      <c r="F44" s="2">
        <f t="shared" si="2"/>
        <v>1319</v>
      </c>
      <c r="G44" s="8">
        <v>20</v>
      </c>
      <c r="H44" s="12">
        <f t="shared" si="3"/>
        <v>26380</v>
      </c>
    </row>
    <row r="45" spans="1:8" x14ac:dyDescent="0.2">
      <c r="A45" s="7">
        <v>1621</v>
      </c>
      <c r="B45" t="s">
        <v>91</v>
      </c>
      <c r="C45" t="s">
        <v>92</v>
      </c>
      <c r="D45" s="2">
        <v>0</v>
      </c>
      <c r="F45" s="2">
        <f t="shared" si="2"/>
        <v>0</v>
      </c>
      <c r="G45" s="8">
        <v>19.5</v>
      </c>
      <c r="H45" s="12">
        <f t="shared" si="3"/>
        <v>0</v>
      </c>
    </row>
    <row r="46" spans="1:8" x14ac:dyDescent="0.2">
      <c r="A46" s="7">
        <v>1622</v>
      </c>
      <c r="B46" t="s">
        <v>91</v>
      </c>
      <c r="C46" t="s">
        <v>93</v>
      </c>
      <c r="D46" s="2">
        <f>267+240+840+270+246</f>
        <v>1863</v>
      </c>
      <c r="E46" s="2">
        <v>15</v>
      </c>
      <c r="F46" s="2">
        <f t="shared" si="2"/>
        <v>1878</v>
      </c>
      <c r="G46" s="8">
        <v>19.5</v>
      </c>
      <c r="H46" s="12">
        <f t="shared" si="3"/>
        <v>36621</v>
      </c>
    </row>
    <row r="47" spans="1:8" x14ac:dyDescent="0.2">
      <c r="A47" s="7">
        <v>1623</v>
      </c>
      <c r="B47" t="s">
        <v>91</v>
      </c>
      <c r="C47" t="s">
        <v>94</v>
      </c>
      <c r="D47" s="2">
        <v>0</v>
      </c>
      <c r="F47" s="2">
        <f t="shared" si="2"/>
        <v>0</v>
      </c>
      <c r="G47" s="8">
        <v>19.5</v>
      </c>
      <c r="H47" s="12">
        <f t="shared" si="3"/>
        <v>0</v>
      </c>
    </row>
    <row r="48" spans="1:8" x14ac:dyDescent="0.2">
      <c r="A48" s="7">
        <v>1624</v>
      </c>
      <c r="B48" t="s">
        <v>91</v>
      </c>
      <c r="C48" t="s">
        <v>95</v>
      </c>
      <c r="D48" s="2">
        <v>58</v>
      </c>
      <c r="F48" s="2">
        <f t="shared" si="2"/>
        <v>58</v>
      </c>
      <c r="G48" s="8">
        <v>19.5</v>
      </c>
      <c r="H48" s="12">
        <f t="shared" si="3"/>
        <v>1131</v>
      </c>
    </row>
    <row r="49" spans="1:8" x14ac:dyDescent="0.2">
      <c r="A49" s="7" t="s">
        <v>96</v>
      </c>
      <c r="B49" t="s">
        <v>91</v>
      </c>
      <c r="C49" t="s">
        <v>97</v>
      </c>
      <c r="D49" s="2">
        <v>9</v>
      </c>
      <c r="F49" s="2">
        <f t="shared" si="2"/>
        <v>9</v>
      </c>
      <c r="G49" s="8">
        <v>19.5</v>
      </c>
      <c r="H49" s="12">
        <f t="shared" si="3"/>
        <v>175.5</v>
      </c>
    </row>
    <row r="50" spans="1:8" x14ac:dyDescent="0.2">
      <c r="A50" s="7">
        <v>1627</v>
      </c>
      <c r="B50" t="s">
        <v>91</v>
      </c>
      <c r="C50" t="s">
        <v>98</v>
      </c>
      <c r="D50" s="2">
        <f>256+1020</f>
        <v>1276</v>
      </c>
      <c r="E50" s="2">
        <f>10+991</f>
        <v>1001</v>
      </c>
      <c r="F50" s="2">
        <f t="shared" si="2"/>
        <v>2277</v>
      </c>
      <c r="G50" s="8">
        <v>19.5</v>
      </c>
      <c r="H50" s="12">
        <f t="shared" si="3"/>
        <v>44401.5</v>
      </c>
    </row>
    <row r="51" spans="1:8" x14ac:dyDescent="0.2">
      <c r="A51" s="7">
        <v>1628</v>
      </c>
      <c r="B51" t="s">
        <v>91</v>
      </c>
      <c r="C51" t="s">
        <v>99</v>
      </c>
      <c r="D51" s="2">
        <v>174</v>
      </c>
      <c r="F51" s="2">
        <f t="shared" si="2"/>
        <v>174</v>
      </c>
      <c r="G51" s="8">
        <v>19.5</v>
      </c>
      <c r="H51" s="12">
        <f t="shared" si="3"/>
        <v>3393</v>
      </c>
    </row>
    <row r="52" spans="1:8" x14ac:dyDescent="0.2">
      <c r="A52" s="7">
        <v>1629</v>
      </c>
      <c r="B52" t="s">
        <v>91</v>
      </c>
      <c r="C52" t="s">
        <v>100</v>
      </c>
      <c r="D52" s="2">
        <v>108</v>
      </c>
      <c r="F52" s="2">
        <f t="shared" si="2"/>
        <v>108</v>
      </c>
      <c r="G52" s="8">
        <v>19.5</v>
      </c>
      <c r="H52" s="12">
        <f t="shared" si="3"/>
        <v>2106</v>
      </c>
    </row>
    <row r="53" spans="1:8" x14ac:dyDescent="0.2">
      <c r="A53" s="7">
        <v>1630</v>
      </c>
      <c r="B53" t="s">
        <v>91</v>
      </c>
      <c r="C53" t="s">
        <v>101</v>
      </c>
      <c r="D53" s="2">
        <v>44</v>
      </c>
      <c r="F53" s="2">
        <f t="shared" si="2"/>
        <v>44</v>
      </c>
      <c r="G53" s="8">
        <v>19.5</v>
      </c>
      <c r="H53" s="12">
        <f t="shared" si="3"/>
        <v>858</v>
      </c>
    </row>
    <row r="54" spans="1:8" x14ac:dyDescent="0.2">
      <c r="A54" s="7">
        <v>1701</v>
      </c>
      <c r="B54" t="s">
        <v>102</v>
      </c>
      <c r="C54" t="s">
        <v>90</v>
      </c>
      <c r="D54" s="2">
        <f>316+205+630</f>
        <v>1151</v>
      </c>
      <c r="E54" s="2">
        <f>417+18</f>
        <v>435</v>
      </c>
      <c r="F54" s="2">
        <f t="shared" si="2"/>
        <v>1586</v>
      </c>
      <c r="G54" s="8">
        <v>20</v>
      </c>
      <c r="H54" s="12">
        <f t="shared" si="3"/>
        <v>31720</v>
      </c>
    </row>
    <row r="55" spans="1:8" x14ac:dyDescent="0.2">
      <c r="A55" s="7" t="s">
        <v>103</v>
      </c>
      <c r="B55" t="s">
        <v>104</v>
      </c>
      <c r="C55" t="s">
        <v>105</v>
      </c>
      <c r="D55" s="2">
        <f>96+96+8+1840</f>
        <v>2040</v>
      </c>
      <c r="F55" s="2">
        <f t="shared" si="2"/>
        <v>2040</v>
      </c>
      <c r="G55" s="8">
        <v>31.5</v>
      </c>
      <c r="H55" s="12">
        <f t="shared" si="3"/>
        <v>64260</v>
      </c>
    </row>
    <row r="56" spans="1:8" x14ac:dyDescent="0.2">
      <c r="A56" s="7" t="s">
        <v>106</v>
      </c>
      <c r="B56" t="s">
        <v>104</v>
      </c>
      <c r="C56" t="s">
        <v>107</v>
      </c>
      <c r="D56" s="2">
        <f>96+69+880</f>
        <v>1045</v>
      </c>
      <c r="F56" s="2">
        <f t="shared" si="2"/>
        <v>1045</v>
      </c>
      <c r="G56" s="8">
        <v>31.5</v>
      </c>
      <c r="H56" s="12">
        <f t="shared" si="3"/>
        <v>32917.5</v>
      </c>
    </row>
    <row r="57" spans="1:8" x14ac:dyDescent="0.2">
      <c r="A57" s="7" t="s">
        <v>108</v>
      </c>
      <c r="B57" t="s">
        <v>104</v>
      </c>
      <c r="C57" t="s">
        <v>109</v>
      </c>
      <c r="D57" s="2">
        <f>44+99+720+320+64</f>
        <v>1247</v>
      </c>
      <c r="F57" s="2">
        <f t="shared" si="2"/>
        <v>1247</v>
      </c>
      <c r="G57" s="8">
        <v>31.5</v>
      </c>
      <c r="H57" s="12">
        <f t="shared" si="3"/>
        <v>39280.5</v>
      </c>
    </row>
    <row r="58" spans="1:8" x14ac:dyDescent="0.2">
      <c r="A58" s="7" t="s">
        <v>110</v>
      </c>
      <c r="B58" t="s">
        <v>104</v>
      </c>
      <c r="C58" t="s">
        <v>111</v>
      </c>
      <c r="D58" s="2">
        <f>35+63+240</f>
        <v>338</v>
      </c>
      <c r="F58" s="2">
        <f t="shared" si="2"/>
        <v>338</v>
      </c>
      <c r="G58" s="8">
        <v>31.5</v>
      </c>
      <c r="H58" s="12">
        <f t="shared" si="3"/>
        <v>10647</v>
      </c>
    </row>
    <row r="59" spans="1:8" x14ac:dyDescent="0.2">
      <c r="A59" s="7">
        <v>1900</v>
      </c>
      <c r="B59" t="s">
        <v>112</v>
      </c>
      <c r="C59" t="s">
        <v>86</v>
      </c>
      <c r="D59" s="2">
        <v>0</v>
      </c>
      <c r="F59" s="2">
        <f t="shared" si="2"/>
        <v>0</v>
      </c>
      <c r="G59" s="8">
        <v>21</v>
      </c>
      <c r="H59" s="12">
        <f t="shared" si="3"/>
        <v>0</v>
      </c>
    </row>
    <row r="60" spans="1:8" x14ac:dyDescent="0.2">
      <c r="A60" s="7">
        <v>1901</v>
      </c>
      <c r="B60" t="s">
        <v>112</v>
      </c>
      <c r="C60" t="s">
        <v>83</v>
      </c>
      <c r="D60" s="2">
        <f>193+1029</f>
        <v>1222</v>
      </c>
      <c r="E60" s="2">
        <v>1</v>
      </c>
      <c r="F60" s="2">
        <f t="shared" si="2"/>
        <v>1223</v>
      </c>
      <c r="G60" s="8">
        <v>21</v>
      </c>
      <c r="H60" s="12">
        <f t="shared" si="3"/>
        <v>25683</v>
      </c>
    </row>
    <row r="61" spans="1:8" x14ac:dyDescent="0.2">
      <c r="A61" s="7">
        <v>1902</v>
      </c>
      <c r="B61" t="s">
        <v>112</v>
      </c>
      <c r="C61" t="s">
        <v>113</v>
      </c>
      <c r="D61" s="2">
        <f>960+164+250</f>
        <v>1374</v>
      </c>
      <c r="F61" s="2">
        <f t="shared" si="2"/>
        <v>1374</v>
      </c>
      <c r="G61" s="8">
        <v>21</v>
      </c>
      <c r="H61" s="12">
        <f t="shared" si="3"/>
        <v>28854</v>
      </c>
    </row>
    <row r="62" spans="1:8" x14ac:dyDescent="0.2">
      <c r="A62" s="7">
        <v>1903</v>
      </c>
      <c r="B62" t="s">
        <v>112</v>
      </c>
      <c r="C62" t="s">
        <v>114</v>
      </c>
      <c r="D62" s="2">
        <f>235+1200</f>
        <v>1435</v>
      </c>
      <c r="F62" s="2">
        <f t="shared" si="2"/>
        <v>1435</v>
      </c>
      <c r="G62" s="8">
        <v>21</v>
      </c>
      <c r="H62" s="12">
        <f t="shared" si="3"/>
        <v>30135</v>
      </c>
    </row>
    <row r="63" spans="1:8" x14ac:dyDescent="0.2">
      <c r="A63" s="7">
        <v>1904</v>
      </c>
      <c r="B63" t="s">
        <v>112</v>
      </c>
      <c r="C63" t="s">
        <v>88</v>
      </c>
      <c r="D63" s="2">
        <f>380+3250</f>
        <v>3630</v>
      </c>
      <c r="E63" s="2">
        <v>1</v>
      </c>
      <c r="F63" s="2">
        <f t="shared" si="2"/>
        <v>3631</v>
      </c>
      <c r="G63" s="8">
        <v>21</v>
      </c>
      <c r="H63" s="12">
        <f t="shared" si="3"/>
        <v>76251</v>
      </c>
    </row>
    <row r="64" spans="1:8" x14ac:dyDescent="0.2">
      <c r="A64" s="7" t="s">
        <v>115</v>
      </c>
      <c r="B64" t="s">
        <v>116</v>
      </c>
      <c r="C64" t="s">
        <v>87</v>
      </c>
      <c r="D64" s="2">
        <v>30</v>
      </c>
      <c r="F64" s="2">
        <f t="shared" si="2"/>
        <v>30</v>
      </c>
      <c r="G64" s="9">
        <v>20</v>
      </c>
      <c r="H64" s="12">
        <f t="shared" si="3"/>
        <v>600</v>
      </c>
    </row>
    <row r="65" spans="1:8" x14ac:dyDescent="0.2">
      <c r="A65" s="7">
        <v>2801</v>
      </c>
      <c r="B65" t="s">
        <v>117</v>
      </c>
      <c r="C65" t="s">
        <v>118</v>
      </c>
      <c r="D65" s="2">
        <f>69+1986</f>
        <v>2055</v>
      </c>
      <c r="F65" s="2">
        <f t="shared" si="2"/>
        <v>2055</v>
      </c>
      <c r="G65" s="8">
        <v>24.5</v>
      </c>
      <c r="H65" s="12">
        <f t="shared" si="3"/>
        <v>50347.5</v>
      </c>
    </row>
    <row r="66" spans="1:8" x14ac:dyDescent="0.2">
      <c r="A66" s="7">
        <v>2802</v>
      </c>
      <c r="B66" t="s">
        <v>117</v>
      </c>
      <c r="C66" t="s">
        <v>90</v>
      </c>
      <c r="D66" s="2">
        <f>68+1080</f>
        <v>1148</v>
      </c>
      <c r="E66" s="2">
        <v>3</v>
      </c>
      <c r="F66" s="2">
        <f t="shared" si="2"/>
        <v>1151</v>
      </c>
      <c r="G66" s="8">
        <v>24.5</v>
      </c>
      <c r="H66" s="12">
        <f t="shared" si="3"/>
        <v>28199.5</v>
      </c>
    </row>
    <row r="67" spans="1:8" x14ac:dyDescent="0.2">
      <c r="A67" s="7">
        <v>2803</v>
      </c>
      <c r="B67" t="s">
        <v>117</v>
      </c>
      <c r="C67" t="s">
        <v>119</v>
      </c>
      <c r="D67" s="2">
        <f>93+1152</f>
        <v>1245</v>
      </c>
      <c r="F67" s="2">
        <f t="shared" ref="F67:F71" si="4">D67+E67</f>
        <v>1245</v>
      </c>
      <c r="G67" s="8">
        <v>24.5</v>
      </c>
      <c r="H67" s="12">
        <f t="shared" ref="H67:H71" si="5">G67*F67</f>
        <v>30502.5</v>
      </c>
    </row>
    <row r="68" spans="1:8" x14ac:dyDescent="0.2">
      <c r="A68" s="7">
        <v>9713</v>
      </c>
      <c r="B68" t="s">
        <v>120</v>
      </c>
      <c r="D68" s="2">
        <f>2808</f>
        <v>2808</v>
      </c>
      <c r="F68" s="2">
        <f t="shared" si="4"/>
        <v>2808</v>
      </c>
      <c r="G68" s="8">
        <v>28</v>
      </c>
      <c r="H68" s="12">
        <f t="shared" si="5"/>
        <v>78624</v>
      </c>
    </row>
    <row r="69" spans="1:8" x14ac:dyDescent="0.2">
      <c r="A69" s="1" t="s">
        <v>121</v>
      </c>
      <c r="B69" t="s">
        <v>122</v>
      </c>
      <c r="C69" t="s">
        <v>123</v>
      </c>
      <c r="D69" s="2">
        <v>4</v>
      </c>
      <c r="F69" s="2">
        <f t="shared" si="4"/>
        <v>4</v>
      </c>
      <c r="G69" s="8">
        <v>19</v>
      </c>
      <c r="H69" s="12">
        <f t="shared" si="5"/>
        <v>76</v>
      </c>
    </row>
    <row r="70" spans="1:8" x14ac:dyDescent="0.2">
      <c r="A70" s="1" t="s">
        <v>121</v>
      </c>
      <c r="B70" t="s">
        <v>122</v>
      </c>
      <c r="C70" t="s">
        <v>124</v>
      </c>
      <c r="D70" s="2">
        <v>117</v>
      </c>
      <c r="F70" s="2">
        <f t="shared" si="4"/>
        <v>117</v>
      </c>
      <c r="G70" s="8">
        <v>19</v>
      </c>
      <c r="H70" s="12">
        <f t="shared" si="5"/>
        <v>2223</v>
      </c>
    </row>
    <row r="71" spans="1:8" x14ac:dyDescent="0.2">
      <c r="A71" s="1" t="s">
        <v>125</v>
      </c>
      <c r="B71" t="s">
        <v>122</v>
      </c>
      <c r="C71" t="s">
        <v>126</v>
      </c>
      <c r="D71" s="2">
        <v>331</v>
      </c>
      <c r="F71" s="2">
        <f t="shared" si="4"/>
        <v>331</v>
      </c>
      <c r="G71" s="8">
        <v>19</v>
      </c>
      <c r="H71" s="12">
        <f t="shared" si="5"/>
        <v>6289</v>
      </c>
    </row>
    <row r="73" spans="1:8" x14ac:dyDescent="0.2">
      <c r="D73" s="2">
        <f>SUM(D3:D72)</f>
        <v>48397</v>
      </c>
      <c r="F73" s="2">
        <f>SUM(F3:F72)</f>
        <v>52394</v>
      </c>
      <c r="G73" s="10"/>
      <c r="H73" s="12">
        <f>SUM(H3:H72)</f>
        <v>1189875</v>
      </c>
    </row>
    <row r="74" spans="1:8" x14ac:dyDescent="0.2">
      <c r="H74" s="12">
        <f>SUM(H3:H71)</f>
        <v>1189875</v>
      </c>
    </row>
  </sheetData>
  <pageMargins left="0.78749999999999998" right="0.78749999999999998" top="0.78749999999999998" bottom="0.78749999999999998" header="0.511811023622047" footer="0.511811023622047"/>
  <pageSetup paperSize="9" orientation="portrait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cp:revision>28</cp:revision>
  <dcterms:created xsi:type="dcterms:W3CDTF">2022-02-19T10:26:16Z</dcterms:created>
  <dcterms:modified xsi:type="dcterms:W3CDTF">2022-05-16T12:59:12Z</dcterms:modified>
  <dc:language>en-GB</dc:language>
</cp:coreProperties>
</file>